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F2B6BA4A-782D-4C10-B5E9-56E71A7F4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  <extLs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För att autopassa radhöjd skall fungera skall det vara minst 15 tecken.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<sst xmlns="http://schemas.openxmlformats.org/spreadsheetml/2006/main" count="52" uniqueCount="43">
  <si>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Johan Pettersson</t>
  </si>
  <si>
    <t>Spel - HcP =</t>
  </si>
  <si>
    <t>Korrigera Spel-HcP innan makrot körs.</t>
  </si>
  <si>
    <t>Tee 56</t>
  </si>
  <si>
    <t>Eclectic värden =</t>
  </si>
  <si>
    <t>Kvo</t>
  </si>
  <si>
    <t>Res</t>
  </si>
  <si>
    <t>Sum</t>
  </si>
  <si>
    <t>Antal tävlingar =</t>
  </si>
  <si>
    <t>A</t>
  </si>
  <si>
    <t>Hål nr</t>
  </si>
  <si>
    <t>UT</t>
  </si>
  <si>
    <t>IN</t>
  </si>
  <si>
    <t>Tot</t>
  </si>
  <si>
    <t>Par</t>
  </si>
  <si>
    <t>Index3ver2</t>
  </si>
  <si>
    <t>Side Match</t>
  </si>
  <si>
    <t>2 p</t>
  </si>
  <si>
    <t>1,5 p</t>
  </si>
  <si>
    <t>1 p</t>
  </si>
  <si>
    <t>0,5 p</t>
  </si>
  <si>
    <t>=</t>
  </si>
  <si>
    <t>Poäng</t>
  </si>
  <si>
    <t>C. &amp; H. Side Match</t>
  </si>
  <si>
    <t>Särskiljning</t>
  </si>
  <si>
    <t>S.9=</t>
  </si>
  <si>
    <t>S.6=</t>
  </si>
  <si>
    <t>S.3=</t>
  </si>
  <si>
    <t>18:e hålet=</t>
  </si>
  <si>
    <t>Senaste rond brutto</t>
  </si>
  <si>
    <t>Reserverad</t>
  </si>
  <si>
    <t>Summering Eclectic Netto</t>
  </si>
  <si>
    <t>Särskilljning Eclectic Brutto</t>
  </si>
  <si>
    <t>Eclectic brutto</t>
  </si>
  <si>
    <t>ECLECTIC</t>
  </si>
  <si>
    <t>Eclectic</t>
  </si>
  <si>
    <t>DATUM</t>
  </si>
  <si>
    <t>Första</t>
  </si>
  <si>
    <t>Sista</t>
  </si>
  <si>
    <t>Brutto</t>
  </si>
  <si>
    <t>S-Hcp</t>
  </si>
  <si>
    <t>Netto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</si>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</sst>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5" width="5.5546875" style="12" bestFit="1" customWidth="1"/>
    <col min="6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8" bestFit="1" customWidth="1"/>
    <col min="12" max="15" width="5.5546875" style="12" bestFit="1" customWidth="1"/>
    <col min="16" max="16" width="5.21875" style="12" bestFit="1" customWidth="1"/>
    <col min="17" max="17" width="5.5546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8" bestFit="1" customWidth="1"/>
    <col min="22" max="22" width="6.33203125" style="28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0" width="29.6640625" style="12" hidden="1" customWidth="1"/>
    <col min="31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40" width="29.6640625" style="12" hidden="1" customWidth="1"/>
    <col min="41" max="41" width="28.88671875" style="12" hidden="1" customWidth="1"/>
    <col min="42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0</v>
      </c>
      <c r="B1" s="101" t="s">
        <v>1</v>
      </c>
      <c r="C1" s="102"/>
      <c r="D1" s="103"/>
      <c r="E1" s="85">
        <v>-18</v>
      </c>
      <c r="F1" s="106" t="s">
        <v>2</v>
      </c>
      <c r="G1" s="107"/>
      <c r="H1" s="107"/>
      <c r="I1" s="107"/>
      <c r="J1" s="108"/>
      <c r="K1" s="2" t="s">
        <v>3</v>
      </c>
      <c r="L1" s="109" t="s">
        <v>4</v>
      </c>
      <c r="M1" s="110"/>
      <c r="N1" s="111"/>
      <c r="O1" s="3" t="s">
        <v>5</v>
      </c>
      <c r="P1" s="4">
        <v>0.75</v>
      </c>
      <c r="Q1" s="5" t="s">
        <v>6</v>
      </c>
      <c r="R1" s="4">
        <f>E1*P1</f>
        <v>-13.5</v>
      </c>
      <c r="S1" s="6" t="s">
        <v>7</v>
      </c>
      <c r="T1" s="4">
        <f>AT11</f>
        <v>-13.5</v>
      </c>
      <c r="U1" s="7"/>
      <c r="V1" s="1"/>
      <c r="W1" s="104" t="s">
        <v>8</v>
      </c>
      <c r="X1" s="105"/>
      <c r="Y1" s="8">
        <f>COUNT(W12:W13)</f>
        <v>0</v>
      </c>
      <c r="Z1" s="9" t="s">
        <v>9</v>
      </c>
      <c r="AA1" s="10">
        <f>-$R1</f>
        <v>13.5</v>
      </c>
      <c r="AB1" s="10">
        <f t="shared" ref="AB1:AI1" si="0">AA1</f>
        <v>13.5</v>
      </c>
      <c r="AC1" s="10">
        <f t="shared" si="0"/>
        <v>13.5</v>
      </c>
      <c r="AD1" s="10">
        <f t="shared" si="0"/>
        <v>13.5</v>
      </c>
      <c r="AE1" s="10">
        <f t="shared" si="0"/>
        <v>13.5</v>
      </c>
      <c r="AF1" s="10">
        <f t="shared" si="0"/>
        <v>13.5</v>
      </c>
      <c r="AG1" s="10">
        <f t="shared" si="0"/>
        <v>13.5</v>
      </c>
      <c r="AH1" s="10">
        <f t="shared" si="0"/>
        <v>13.5</v>
      </c>
      <c r="AI1" s="10">
        <f t="shared" si="0"/>
        <v>13.5</v>
      </c>
      <c r="AJ1" s="11"/>
      <c r="AK1" s="10">
        <f>AI1</f>
        <v>13.5</v>
      </c>
      <c r="AL1" s="10">
        <f t="shared" ref="AL1:AS1" si="1">AK1</f>
        <v>13.5</v>
      </c>
      <c r="AM1" s="10">
        <f t="shared" si="1"/>
        <v>13.5</v>
      </c>
      <c r="AN1" s="10">
        <f t="shared" si="1"/>
        <v>13.5</v>
      </c>
      <c r="AO1" s="10">
        <f t="shared" si="1"/>
        <v>13.5</v>
      </c>
      <c r="AP1" s="10">
        <f t="shared" si="1"/>
        <v>13.5</v>
      </c>
      <c r="AQ1" s="10">
        <f t="shared" si="1"/>
        <v>13.5</v>
      </c>
      <c r="AR1" s="10">
        <f t="shared" si="1"/>
        <v>13.5</v>
      </c>
      <c r="AS1" s="10">
        <f t="shared" si="1"/>
        <v>13.5</v>
      </c>
      <c r="AU1" s="13">
        <v>19</v>
      </c>
      <c r="AV1" s="10">
        <f>-AA1</f>
        <v>-13.5</v>
      </c>
      <c r="AW1" s="10">
        <f t="shared" ref="AW1:BD1" si="2">AV1</f>
        <v>-13.5</v>
      </c>
      <c r="AX1" s="10">
        <f t="shared" si="2"/>
        <v>-13.5</v>
      </c>
      <c r="AY1" s="10">
        <f t="shared" si="2"/>
        <v>-13.5</v>
      </c>
      <c r="AZ1" s="10">
        <f t="shared" si="2"/>
        <v>-13.5</v>
      </c>
      <c r="BA1" s="10">
        <f t="shared" si="2"/>
        <v>-13.5</v>
      </c>
      <c r="BB1" s="10">
        <f t="shared" si="2"/>
        <v>-13.5</v>
      </c>
      <c r="BC1" s="10">
        <f t="shared" si="2"/>
        <v>-13.5</v>
      </c>
      <c r="BD1" s="10">
        <f t="shared" si="2"/>
        <v>-13.5</v>
      </c>
      <c r="BE1" s="14"/>
      <c r="BF1" s="10">
        <f>BD1</f>
        <v>-13.5</v>
      </c>
      <c r="BG1" s="10">
        <f t="shared" ref="BG1:BN1" si="3">BF1</f>
        <v>-13.5</v>
      </c>
      <c r="BH1" s="10">
        <f t="shared" si="3"/>
        <v>-13.5</v>
      </c>
      <c r="BI1" s="10">
        <f t="shared" si="3"/>
        <v>-13.5</v>
      </c>
      <c r="BJ1" s="10">
        <f t="shared" si="3"/>
        <v>-13.5</v>
      </c>
      <c r="BK1" s="10">
        <f t="shared" si="3"/>
        <v>-13.5</v>
      </c>
      <c r="BL1" s="10">
        <f t="shared" si="3"/>
        <v>-13.5</v>
      </c>
      <c r="BM1" s="10">
        <f t="shared" si="3"/>
        <v>-13.5</v>
      </c>
      <c r="BN1" s="10">
        <f t="shared" si="3"/>
        <v>-13.5</v>
      </c>
    </row>
    <row r="2" spans="1:103" x14ac:dyDescent="0.25">
      <c r="A2" s="13" t="s">
        <v>10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11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12</v>
      </c>
      <c r="V2" s="16" t="s">
        <v>13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7" t="s">
        <v>14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24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24">
        <f>SUM(L3:T3)</f>
        <v>35</v>
      </c>
      <c r="V3" s="24">
        <v>70</v>
      </c>
      <c r="W3" s="24"/>
      <c r="X3" s="24"/>
      <c r="Y3" s="24"/>
      <c r="AA3" s="25">
        <f t="shared" ref="AA3:AI3" si="8">B4</f>
        <v>9</v>
      </c>
      <c r="AB3" s="25">
        <f t="shared" si="8"/>
        <v>5</v>
      </c>
      <c r="AC3" s="25">
        <f t="shared" si="8"/>
        <v>13</v>
      </c>
      <c r="AD3" s="25">
        <f t="shared" si="8"/>
        <v>11</v>
      </c>
      <c r="AE3" s="25">
        <f t="shared" si="8"/>
        <v>15</v>
      </c>
      <c r="AF3" s="25">
        <f t="shared" si="8"/>
        <v>1</v>
      </c>
      <c r="AG3" s="25">
        <f t="shared" si="8"/>
        <v>7</v>
      </c>
      <c r="AH3" s="25">
        <f t="shared" si="8"/>
        <v>3</v>
      </c>
      <c r="AI3" s="25">
        <f t="shared" si="8"/>
        <v>17</v>
      </c>
      <c r="AJ3" s="14"/>
      <c r="AK3" s="25">
        <f t="shared" ref="AK3:AS3" si="9">L4</f>
        <v>14</v>
      </c>
      <c r="AL3" s="25">
        <f t="shared" si="9"/>
        <v>12</v>
      </c>
      <c r="AM3" s="25">
        <f t="shared" si="9"/>
        <v>4</v>
      </c>
      <c r="AN3" s="25">
        <f t="shared" si="9"/>
        <v>8</v>
      </c>
      <c r="AO3" s="25">
        <f t="shared" si="9"/>
        <v>16</v>
      </c>
      <c r="AP3" s="25">
        <f t="shared" si="9"/>
        <v>6</v>
      </c>
      <c r="AQ3" s="25">
        <f t="shared" si="9"/>
        <v>2</v>
      </c>
      <c r="AR3" s="25">
        <f t="shared" si="9"/>
        <v>10</v>
      </c>
      <c r="AS3" s="25">
        <f t="shared" si="9"/>
        <v>18</v>
      </c>
      <c r="AV3" s="26">
        <f t="shared" ref="AV3:BD3" si="10">$AU$1-AA3</f>
        <v>10</v>
      </c>
      <c r="AW3" s="26">
        <f t="shared" si="10"/>
        <v>14</v>
      </c>
      <c r="AX3" s="26">
        <f t="shared" si="10"/>
        <v>6</v>
      </c>
      <c r="AY3" s="26">
        <f t="shared" si="10"/>
        <v>8</v>
      </c>
      <c r="AZ3" s="26">
        <f t="shared" si="10"/>
        <v>4</v>
      </c>
      <c r="BA3" s="26">
        <f t="shared" si="10"/>
        <v>18</v>
      </c>
      <c r="BB3" s="26">
        <f t="shared" si="10"/>
        <v>12</v>
      </c>
      <c r="BC3" s="26">
        <f t="shared" si="10"/>
        <v>16</v>
      </c>
      <c r="BD3" s="26">
        <f t="shared" si="10"/>
        <v>2</v>
      </c>
      <c r="BE3" s="14"/>
      <c r="BF3" s="26">
        <f t="shared" ref="BF3:BN3" si="11">$AU$1-AK3</f>
        <v>5</v>
      </c>
      <c r="BG3" s="26">
        <f t="shared" si="11"/>
        <v>7</v>
      </c>
      <c r="BH3" s="26">
        <f t="shared" si="11"/>
        <v>15</v>
      </c>
      <c r="BI3" s="26">
        <f t="shared" si="11"/>
        <v>11</v>
      </c>
      <c r="BJ3" s="26">
        <f t="shared" si="11"/>
        <v>3</v>
      </c>
      <c r="BK3" s="26">
        <f t="shared" si="11"/>
        <v>13</v>
      </c>
      <c r="BL3" s="26">
        <f t="shared" si="11"/>
        <v>17</v>
      </c>
      <c r="BM3" s="26">
        <f t="shared" si="11"/>
        <v>9</v>
      </c>
      <c r="BN3" s="26">
        <f t="shared" si="11"/>
        <v>1</v>
      </c>
    </row>
    <row r="4" spans="1:103" s="28" customFormat="1" x14ac:dyDescent="0.25">
      <c r="A4" s="77" t="s">
        <v>15</v>
      </c>
      <c r="B4" s="24">
        <v>9</v>
      </c>
      <c r="C4" s="24">
        <v>5</v>
      </c>
      <c r="D4" s="24">
        <v>13</v>
      </c>
      <c r="E4" s="24">
        <v>11</v>
      </c>
      <c r="F4" s="24">
        <v>15</v>
      </c>
      <c r="G4" s="24">
        <v>1</v>
      </c>
      <c r="H4" s="24">
        <v>7</v>
      </c>
      <c r="I4" s="24">
        <v>3</v>
      </c>
      <c r="J4" s="24">
        <v>17</v>
      </c>
      <c r="K4" s="84"/>
      <c r="L4" s="24">
        <v>14</v>
      </c>
      <c r="M4" s="24">
        <v>12</v>
      </c>
      <c r="N4" s="24">
        <v>4</v>
      </c>
      <c r="O4" s="24">
        <v>8</v>
      </c>
      <c r="P4" s="24">
        <v>16</v>
      </c>
      <c r="Q4" s="24">
        <v>6</v>
      </c>
      <c r="R4" s="24">
        <v>2</v>
      </c>
      <c r="S4" s="24">
        <v>10</v>
      </c>
      <c r="T4" s="24">
        <v>18</v>
      </c>
      <c r="U4" s="24"/>
      <c r="V4" s="24"/>
      <c r="W4" s="27"/>
      <c r="X4" s="27"/>
      <c r="Y4" s="27"/>
      <c r="AA4" s="29">
        <f t="shared" ref="AA4:AI4" si="12">IF(AA1&gt;AA3-1,AA1-(AA3-1),0)</f>
        <v>5.5</v>
      </c>
      <c r="AB4" s="29">
        <f t="shared" si="12"/>
        <v>9.5</v>
      </c>
      <c r="AC4" s="29">
        <f t="shared" si="12"/>
        <v>1.5</v>
      </c>
      <c r="AD4" s="29">
        <f t="shared" si="12"/>
        <v>3.5</v>
      </c>
      <c r="AE4" s="29">
        <f t="shared" si="12"/>
        <v>0</v>
      </c>
      <c r="AF4" s="29">
        <f t="shared" si="12"/>
        <v>13.5</v>
      </c>
      <c r="AG4" s="29">
        <f t="shared" si="12"/>
        <v>7.5</v>
      </c>
      <c r="AH4" s="29">
        <f t="shared" si="12"/>
        <v>11.5</v>
      </c>
      <c r="AI4" s="29">
        <f t="shared" si="12"/>
        <v>0</v>
      </c>
      <c r="AJ4" s="14"/>
      <c r="AK4" s="29">
        <f t="shared" ref="AK4:AS4" si="13">IF(AK1&gt;AK3-1,AK1-(AK3-1),0)</f>
        <v>0.5</v>
      </c>
      <c r="AL4" s="29">
        <f t="shared" si="13"/>
        <v>2.5</v>
      </c>
      <c r="AM4" s="29">
        <f t="shared" si="13"/>
        <v>10.5</v>
      </c>
      <c r="AN4" s="29">
        <f t="shared" si="13"/>
        <v>6.5</v>
      </c>
      <c r="AO4" s="29">
        <f t="shared" si="13"/>
        <v>0</v>
      </c>
      <c r="AP4" s="29">
        <f t="shared" si="13"/>
        <v>8.5</v>
      </c>
      <c r="AQ4" s="29">
        <f t="shared" si="13"/>
        <v>12.5</v>
      </c>
      <c r="AR4" s="29">
        <f t="shared" si="13"/>
        <v>4.5</v>
      </c>
      <c r="AS4" s="29">
        <f t="shared" si="13"/>
        <v>0</v>
      </c>
      <c r="AT4" s="30"/>
      <c r="AU4" s="30"/>
      <c r="AV4" s="29">
        <f t="shared" ref="AV4:BD4" si="14">IF(AV1&gt;AV3-1,AV1-(AV3-1),0)</f>
        <v>0</v>
      </c>
      <c r="AW4" s="29">
        <f t="shared" si="14"/>
        <v>0</v>
      </c>
      <c r="AX4" s="29">
        <f t="shared" si="14"/>
        <v>0</v>
      </c>
      <c r="AY4" s="29">
        <f t="shared" si="14"/>
        <v>0</v>
      </c>
      <c r="AZ4" s="29">
        <f t="shared" si="14"/>
        <v>0</v>
      </c>
      <c r="BA4" s="29">
        <f t="shared" si="14"/>
        <v>0</v>
      </c>
      <c r="BB4" s="29">
        <f t="shared" si="14"/>
        <v>0</v>
      </c>
      <c r="BC4" s="29">
        <f t="shared" si="14"/>
        <v>0</v>
      </c>
      <c r="BD4" s="29">
        <f t="shared" si="14"/>
        <v>0</v>
      </c>
      <c r="BE4" s="14"/>
      <c r="BF4" s="29">
        <f t="shared" ref="BF4:BN4" si="15">IF(BF1&gt;BF3-1,BF1-(BF3-1),0)</f>
        <v>0</v>
      </c>
      <c r="BG4" s="29">
        <f t="shared" si="15"/>
        <v>0</v>
      </c>
      <c r="BH4" s="29">
        <f t="shared" si="15"/>
        <v>0</v>
      </c>
      <c r="BI4" s="29">
        <f t="shared" si="15"/>
        <v>0</v>
      </c>
      <c r="BJ4" s="29">
        <f t="shared" si="15"/>
        <v>0</v>
      </c>
      <c r="BK4" s="29">
        <f t="shared" si="15"/>
        <v>0</v>
      </c>
      <c r="BL4" s="29">
        <f t="shared" si="15"/>
        <v>0</v>
      </c>
      <c r="BM4" s="29">
        <f t="shared" si="15"/>
        <v>0</v>
      </c>
      <c r="BN4" s="29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1" t="s">
        <v>16</v>
      </c>
      <c r="B5" s="32"/>
      <c r="C5" s="32"/>
      <c r="D5" s="32"/>
      <c r="E5" s="32"/>
      <c r="F5" s="32"/>
      <c r="G5" s="32"/>
      <c r="H5" s="32"/>
      <c r="I5" s="32"/>
      <c r="J5" s="33"/>
      <c r="K5" s="15"/>
      <c r="L5" s="33" t="s">
        <v>17</v>
      </c>
      <c r="M5" s="34">
        <f>CJ11</f>
        <v>0</v>
      </c>
      <c r="N5" s="33" t="s">
        <v>18</v>
      </c>
      <c r="O5" s="34">
        <f>CK11</f>
        <v>0</v>
      </c>
      <c r="P5" s="33" t="s">
        <v>19</v>
      </c>
      <c r="Q5" s="34">
        <f>CL11</f>
        <v>0</v>
      </c>
      <c r="R5" s="33" t="s">
        <v>20</v>
      </c>
      <c r="S5" s="34">
        <f>CM11</f>
        <v>0</v>
      </c>
      <c r="T5" s="13" t="s">
        <v>21</v>
      </c>
      <c r="U5" s="13" t="s">
        <v>22</v>
      </c>
      <c r="V5" s="34">
        <f>CN11</f>
        <v>0</v>
      </c>
      <c r="W5" s="112" t="s">
        <v>23</v>
      </c>
      <c r="X5" s="115"/>
      <c r="Y5" s="116"/>
      <c r="AA5" s="29">
        <f t="shared" ref="AA5:AI5" si="16">IF(AA4&gt;=0,IF(AA4&lt;1,AA4,IF(AA4&gt;=2,1,0)))</f>
        <v>1</v>
      </c>
      <c r="AB5" s="29">
        <f t="shared" si="16"/>
        <v>1</v>
      </c>
      <c r="AC5" s="29">
        <f t="shared" si="16"/>
        <v>0</v>
      </c>
      <c r="AD5" s="29">
        <f t="shared" si="16"/>
        <v>1</v>
      </c>
      <c r="AE5" s="29">
        <f t="shared" si="16"/>
        <v>0</v>
      </c>
      <c r="AF5" s="29">
        <f t="shared" si="16"/>
        <v>1</v>
      </c>
      <c r="AG5" s="29">
        <f t="shared" si="16"/>
        <v>1</v>
      </c>
      <c r="AH5" s="29">
        <f t="shared" si="16"/>
        <v>1</v>
      </c>
      <c r="AI5" s="29">
        <f t="shared" si="16"/>
        <v>0</v>
      </c>
      <c r="AJ5" s="14"/>
      <c r="AK5" s="29">
        <f t="shared" ref="AK5:AS5" si="17">IF(AK4&gt;=0,IF(AK4&lt;1,AK4,IF(AK4&gt;=2,1,0)))</f>
        <v>0.5</v>
      </c>
      <c r="AL5" s="29">
        <f t="shared" si="17"/>
        <v>1</v>
      </c>
      <c r="AM5" s="29">
        <f t="shared" si="17"/>
        <v>1</v>
      </c>
      <c r="AN5" s="29">
        <f t="shared" si="17"/>
        <v>1</v>
      </c>
      <c r="AO5" s="29">
        <f t="shared" si="17"/>
        <v>0</v>
      </c>
      <c r="AP5" s="29">
        <f t="shared" si="17"/>
        <v>1</v>
      </c>
      <c r="AQ5" s="29">
        <f t="shared" si="17"/>
        <v>1</v>
      </c>
      <c r="AR5" s="29">
        <f t="shared" si="17"/>
        <v>1</v>
      </c>
      <c r="AS5" s="29">
        <f t="shared" si="17"/>
        <v>0</v>
      </c>
      <c r="AT5" s="35"/>
      <c r="AU5" s="35"/>
      <c r="AV5" s="29">
        <f t="shared" ref="AV5:BD5" si="18">IF(AV4&gt;=0,IF(AV4&lt;1,AV4,IF(AV4&gt;=2,1,0)))</f>
        <v>0</v>
      </c>
      <c r="AW5" s="29">
        <f t="shared" si="18"/>
        <v>0</v>
      </c>
      <c r="AX5" s="29">
        <f t="shared" si="18"/>
        <v>0</v>
      </c>
      <c r="AY5" s="29">
        <f t="shared" si="18"/>
        <v>0</v>
      </c>
      <c r="AZ5" s="29">
        <f t="shared" si="18"/>
        <v>0</v>
      </c>
      <c r="BA5" s="29">
        <f t="shared" si="18"/>
        <v>0</v>
      </c>
      <c r="BB5" s="29">
        <f t="shared" si="18"/>
        <v>0</v>
      </c>
      <c r="BC5" s="29">
        <f t="shared" si="18"/>
        <v>0</v>
      </c>
      <c r="BD5" s="29">
        <f t="shared" si="18"/>
        <v>0</v>
      </c>
      <c r="BE5" s="14"/>
      <c r="BF5" s="29">
        <f t="shared" ref="BF5:BN5" si="19">IF(BF4&gt;=0,IF(BF4&lt;1,BF4,IF(BF4&gt;=2,1,0)))</f>
        <v>0</v>
      </c>
      <c r="BG5" s="29">
        <f t="shared" si="19"/>
        <v>0</v>
      </c>
      <c r="BH5" s="29">
        <f t="shared" si="19"/>
        <v>0</v>
      </c>
      <c r="BI5" s="29">
        <f t="shared" si="19"/>
        <v>0</v>
      </c>
      <c r="BJ5" s="29">
        <f t="shared" si="19"/>
        <v>0</v>
      </c>
      <c r="BK5" s="29">
        <f t="shared" si="19"/>
        <v>0</v>
      </c>
      <c r="BL5" s="29">
        <f t="shared" si="19"/>
        <v>0</v>
      </c>
      <c r="BM5" s="29">
        <f t="shared" si="19"/>
        <v>0</v>
      </c>
      <c r="BN5" s="29">
        <f t="shared" si="19"/>
        <v>0</v>
      </c>
    </row>
    <row r="6" spans="1:103" ht="15.6" x14ac:dyDescent="0.25">
      <c r="A6" s="23" t="s">
        <v>24</v>
      </c>
      <c r="B6" s="13"/>
      <c r="C6" s="36"/>
      <c r="D6" s="13"/>
      <c r="E6" s="13"/>
      <c r="F6" s="36"/>
      <c r="G6" s="13"/>
      <c r="H6" s="36"/>
      <c r="I6" s="13"/>
      <c r="J6" s="36"/>
      <c r="K6" s="15"/>
      <c r="L6" s="37" t="s">
        <v>25</v>
      </c>
      <c r="M6" s="38">
        <f>SUM(L13:T13)</f>
        <v>0</v>
      </c>
      <c r="N6" s="37" t="s">
        <v>26</v>
      </c>
      <c r="O6" s="38">
        <f>SUM(O13:T13)</f>
        <v>0</v>
      </c>
      <c r="P6" s="37" t="s">
        <v>27</v>
      </c>
      <c r="Q6" s="38">
        <f>SUM(R13:T13)</f>
        <v>0</v>
      </c>
      <c r="R6" s="87" t="s">
        <v>28</v>
      </c>
      <c r="S6" s="88"/>
      <c r="T6" s="39">
        <f>SUM(T13)</f>
        <v>0</v>
      </c>
      <c r="U6" s="15"/>
      <c r="V6" s="40"/>
      <c r="W6" s="112" t="s">
        <v>29</v>
      </c>
      <c r="X6" s="113"/>
      <c r="Y6" s="114"/>
      <c r="AA6" s="29">
        <f t="shared" ref="AA6:AI6" si="20">IF(AA1&gt;=AA3,1,0)</f>
        <v>1</v>
      </c>
      <c r="AB6" s="29">
        <f t="shared" si="20"/>
        <v>1</v>
      </c>
      <c r="AC6" s="29">
        <f t="shared" si="20"/>
        <v>1</v>
      </c>
      <c r="AD6" s="29">
        <f t="shared" si="20"/>
        <v>1</v>
      </c>
      <c r="AE6" s="29">
        <f t="shared" si="20"/>
        <v>0</v>
      </c>
      <c r="AF6" s="29">
        <f t="shared" si="20"/>
        <v>1</v>
      </c>
      <c r="AG6" s="29">
        <f t="shared" si="20"/>
        <v>1</v>
      </c>
      <c r="AH6" s="29">
        <f t="shared" si="20"/>
        <v>1</v>
      </c>
      <c r="AI6" s="29">
        <f t="shared" si="20"/>
        <v>0</v>
      </c>
      <c r="AJ6" s="14"/>
      <c r="AK6" s="29">
        <f t="shared" ref="AK6:AS6" si="21">IF(AK1&gt;=AK3,1,0)</f>
        <v>0</v>
      </c>
      <c r="AL6" s="29">
        <f t="shared" si="21"/>
        <v>1</v>
      </c>
      <c r="AM6" s="29">
        <f t="shared" si="21"/>
        <v>1</v>
      </c>
      <c r="AN6" s="29">
        <f t="shared" si="21"/>
        <v>1</v>
      </c>
      <c r="AO6" s="29">
        <f t="shared" si="21"/>
        <v>0</v>
      </c>
      <c r="AP6" s="29">
        <f t="shared" si="21"/>
        <v>1</v>
      </c>
      <c r="AQ6" s="29">
        <f t="shared" si="21"/>
        <v>1</v>
      </c>
      <c r="AR6" s="29">
        <f t="shared" si="21"/>
        <v>1</v>
      </c>
      <c r="AS6" s="29">
        <f t="shared" si="21"/>
        <v>0</v>
      </c>
      <c r="AT6" s="35"/>
      <c r="AU6" s="35"/>
      <c r="AV6" s="29">
        <f t="shared" ref="AV6:BD6" si="22">IF(AV1&gt;=AV3,1,0)</f>
        <v>0</v>
      </c>
      <c r="AW6" s="29">
        <f t="shared" si="22"/>
        <v>0</v>
      </c>
      <c r="AX6" s="29">
        <f t="shared" si="22"/>
        <v>0</v>
      </c>
      <c r="AY6" s="29">
        <f t="shared" si="22"/>
        <v>0</v>
      </c>
      <c r="AZ6" s="29">
        <f t="shared" si="22"/>
        <v>0</v>
      </c>
      <c r="BA6" s="29">
        <f t="shared" si="22"/>
        <v>0</v>
      </c>
      <c r="BB6" s="29">
        <f t="shared" si="22"/>
        <v>0</v>
      </c>
      <c r="BC6" s="29">
        <f t="shared" si="22"/>
        <v>0</v>
      </c>
      <c r="BD6" s="29">
        <f t="shared" si="22"/>
        <v>0</v>
      </c>
      <c r="BE6" s="14"/>
      <c r="BF6" s="29">
        <f t="shared" ref="BF6:BN6" si="23">IF(BF1&gt;=BF3,1,0)</f>
        <v>0</v>
      </c>
      <c r="BG6" s="29">
        <f t="shared" si="23"/>
        <v>0</v>
      </c>
      <c r="BH6" s="29">
        <f t="shared" si="23"/>
        <v>0</v>
      </c>
      <c r="BI6" s="29">
        <f t="shared" si="23"/>
        <v>0</v>
      </c>
      <c r="BJ6" s="29">
        <f t="shared" si="23"/>
        <v>0</v>
      </c>
      <c r="BK6" s="29">
        <f t="shared" si="23"/>
        <v>0</v>
      </c>
      <c r="BL6" s="29">
        <f t="shared" si="23"/>
        <v>0</v>
      </c>
      <c r="BM6" s="29">
        <f t="shared" si="23"/>
        <v>0</v>
      </c>
      <c r="BN6" s="29">
        <f t="shared" si="23"/>
        <v>0</v>
      </c>
    </row>
    <row r="7" spans="1:103" x14ac:dyDescent="0.25">
      <c r="A7" s="77" t="s">
        <v>30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1"/>
      <c r="M7" s="42"/>
      <c r="N7" s="16"/>
      <c r="O7" s="16"/>
      <c r="P7" s="16"/>
      <c r="Q7" s="16"/>
      <c r="R7" s="16"/>
      <c r="S7" s="16"/>
      <c r="T7" s="16"/>
      <c r="U7" s="4"/>
      <c r="V7" s="83"/>
      <c r="W7" s="98"/>
      <c r="X7" s="99"/>
      <c r="Y7" s="100"/>
      <c r="AA7" s="29">
        <f t="shared" ref="AA7:AI7" si="24">IF(AA6=1,AA6,0)</f>
        <v>1</v>
      </c>
      <c r="AB7" s="29">
        <f t="shared" si="24"/>
        <v>1</v>
      </c>
      <c r="AC7" s="29">
        <f t="shared" si="24"/>
        <v>1</v>
      </c>
      <c r="AD7" s="29">
        <f t="shared" si="24"/>
        <v>1</v>
      </c>
      <c r="AE7" s="29">
        <f t="shared" si="24"/>
        <v>0</v>
      </c>
      <c r="AF7" s="29">
        <f t="shared" si="24"/>
        <v>1</v>
      </c>
      <c r="AG7" s="29">
        <f t="shared" si="24"/>
        <v>1</v>
      </c>
      <c r="AH7" s="29">
        <f t="shared" si="24"/>
        <v>1</v>
      </c>
      <c r="AI7" s="29">
        <f t="shared" si="24"/>
        <v>0</v>
      </c>
      <c r="AJ7" s="14"/>
      <c r="AK7" s="29">
        <f t="shared" ref="AK7:AS7" si="25">IF(AK6=1,AK6,0)</f>
        <v>0</v>
      </c>
      <c r="AL7" s="29">
        <f t="shared" si="25"/>
        <v>1</v>
      </c>
      <c r="AM7" s="29">
        <f t="shared" si="25"/>
        <v>1</v>
      </c>
      <c r="AN7" s="29">
        <f t="shared" si="25"/>
        <v>1</v>
      </c>
      <c r="AO7" s="29">
        <f t="shared" si="25"/>
        <v>0</v>
      </c>
      <c r="AP7" s="29">
        <f t="shared" si="25"/>
        <v>1</v>
      </c>
      <c r="AQ7" s="29">
        <f t="shared" si="25"/>
        <v>1</v>
      </c>
      <c r="AR7" s="29">
        <f t="shared" si="25"/>
        <v>1</v>
      </c>
      <c r="AS7" s="29">
        <f t="shared" si="25"/>
        <v>0</v>
      </c>
      <c r="AT7" s="35"/>
      <c r="AU7" s="35"/>
      <c r="AV7" s="29">
        <f t="shared" ref="AV7:BD7" si="26">IF(AV6=1,AV6,0)</f>
        <v>0</v>
      </c>
      <c r="AW7" s="29">
        <f t="shared" si="26"/>
        <v>0</v>
      </c>
      <c r="AX7" s="29">
        <f t="shared" si="26"/>
        <v>0</v>
      </c>
      <c r="AY7" s="29">
        <f t="shared" si="26"/>
        <v>0</v>
      </c>
      <c r="AZ7" s="29">
        <f t="shared" si="26"/>
        <v>0</v>
      </c>
      <c r="BA7" s="29">
        <f t="shared" si="26"/>
        <v>0</v>
      </c>
      <c r="BB7" s="29">
        <f t="shared" si="26"/>
        <v>0</v>
      </c>
      <c r="BC7" s="29">
        <f t="shared" si="26"/>
        <v>0</v>
      </c>
      <c r="BD7" s="29">
        <f t="shared" si="26"/>
        <v>0</v>
      </c>
      <c r="BE7" s="14"/>
      <c r="BF7" s="29">
        <f t="shared" ref="BF7:BN7" si="27">IF(BF6=1,BF6,0)</f>
        <v>0</v>
      </c>
      <c r="BG7" s="29">
        <f t="shared" si="27"/>
        <v>0</v>
      </c>
      <c r="BH7" s="29">
        <f t="shared" si="27"/>
        <v>0</v>
      </c>
      <c r="BI7" s="29">
        <f t="shared" si="27"/>
        <v>0</v>
      </c>
      <c r="BJ7" s="29">
        <f t="shared" si="27"/>
        <v>0</v>
      </c>
      <c r="BK7" s="29">
        <f t="shared" si="27"/>
        <v>0</v>
      </c>
      <c r="BL7" s="29">
        <f t="shared" si="27"/>
        <v>0</v>
      </c>
      <c r="BM7" s="29">
        <f t="shared" si="27"/>
        <v>0</v>
      </c>
      <c r="BN7" s="29">
        <f t="shared" si="27"/>
        <v>0</v>
      </c>
      <c r="BP7" s="86" t="s">
        <v>31</v>
      </c>
      <c r="BQ7" s="86"/>
      <c r="BR7" s="86"/>
      <c r="BS7" s="86"/>
      <c r="BT7" s="86"/>
      <c r="BU7" s="86"/>
      <c r="BV7" s="86"/>
      <c r="BW7" s="86"/>
      <c r="BX7" s="86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43"/>
      <c r="CJ7" s="89" t="s">
        <v>16</v>
      </c>
      <c r="CK7" s="90"/>
      <c r="CL7" s="90"/>
      <c r="CM7" s="90"/>
      <c r="CN7" s="91"/>
      <c r="CP7" s="89" t="s">
        <v>32</v>
      </c>
      <c r="CQ7" s="90"/>
      <c r="CR7" s="90"/>
      <c r="CS7" s="90"/>
      <c r="CT7" s="90"/>
      <c r="CU7" s="90"/>
      <c r="CV7" s="90"/>
      <c r="CW7" s="90"/>
      <c r="CX7" s="91"/>
    </row>
    <row r="8" spans="1:103" s="50" customFormat="1" ht="15.6" x14ac:dyDescent="0.25">
      <c r="A8" s="4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45"/>
      <c r="L8" s="37" t="s">
        <v>25</v>
      </c>
      <c r="M8" s="46">
        <f>SUM(CP10:CX10)</f>
        <v>0</v>
      </c>
      <c r="N8" s="38" t="s">
        <v>26</v>
      </c>
      <c r="O8" s="47">
        <f>SUM(CS10:CX10)</f>
        <v>0</v>
      </c>
      <c r="P8" s="37" t="s">
        <v>27</v>
      </c>
      <c r="Q8" s="47">
        <f>SUM(CV10:CX10)</f>
        <v>0</v>
      </c>
      <c r="R8" s="87" t="s">
        <v>28</v>
      </c>
      <c r="S8" s="88"/>
      <c r="T8" s="46">
        <f>SUM(CX10)</f>
        <v>0</v>
      </c>
      <c r="U8" s="48"/>
      <c r="V8" s="49"/>
      <c r="W8" s="92" t="s">
        <v>33</v>
      </c>
      <c r="X8" s="93"/>
      <c r="Y8" s="94"/>
      <c r="AA8" s="29">
        <f t="shared" ref="AA8:AI8" si="28">IF(AA5&lt;0.99,AA5,0)</f>
        <v>0</v>
      </c>
      <c r="AB8" s="29">
        <f t="shared" si="28"/>
        <v>0</v>
      </c>
      <c r="AC8" s="29">
        <f t="shared" si="28"/>
        <v>0</v>
      </c>
      <c r="AD8" s="29">
        <f t="shared" si="28"/>
        <v>0</v>
      </c>
      <c r="AE8" s="29">
        <f t="shared" si="28"/>
        <v>0</v>
      </c>
      <c r="AF8" s="29">
        <f t="shared" si="28"/>
        <v>0</v>
      </c>
      <c r="AG8" s="29">
        <f t="shared" si="28"/>
        <v>0</v>
      </c>
      <c r="AH8" s="29">
        <f t="shared" si="28"/>
        <v>0</v>
      </c>
      <c r="AI8" s="29">
        <f t="shared" si="28"/>
        <v>0</v>
      </c>
      <c r="AJ8" s="14"/>
      <c r="AK8" s="29">
        <f t="shared" ref="AK8:AS8" si="29">IF(AK5&lt;0.99,AK5,0)</f>
        <v>0.5</v>
      </c>
      <c r="AL8" s="29">
        <f t="shared" si="29"/>
        <v>0</v>
      </c>
      <c r="AM8" s="29">
        <f t="shared" si="29"/>
        <v>0</v>
      </c>
      <c r="AN8" s="29">
        <f t="shared" si="29"/>
        <v>0</v>
      </c>
      <c r="AO8" s="29">
        <f t="shared" si="29"/>
        <v>0</v>
      </c>
      <c r="AP8" s="29">
        <f t="shared" si="29"/>
        <v>0</v>
      </c>
      <c r="AQ8" s="29">
        <f t="shared" si="29"/>
        <v>0</v>
      </c>
      <c r="AR8" s="29">
        <f t="shared" si="29"/>
        <v>0</v>
      </c>
      <c r="AS8" s="29">
        <f t="shared" si="29"/>
        <v>0</v>
      </c>
      <c r="AT8" s="51"/>
      <c r="AU8" s="51"/>
      <c r="AV8" s="29">
        <f t="shared" ref="AV8:BD8" si="30">IF(AV5&lt;0.99,AV5,0)</f>
        <v>0</v>
      </c>
      <c r="AW8" s="29">
        <f t="shared" si="30"/>
        <v>0</v>
      </c>
      <c r="AX8" s="29">
        <f t="shared" si="30"/>
        <v>0</v>
      </c>
      <c r="AY8" s="29">
        <f t="shared" si="30"/>
        <v>0</v>
      </c>
      <c r="AZ8" s="29">
        <f t="shared" si="30"/>
        <v>0</v>
      </c>
      <c r="BA8" s="29">
        <f t="shared" si="30"/>
        <v>0</v>
      </c>
      <c r="BB8" s="29">
        <f t="shared" si="30"/>
        <v>0</v>
      </c>
      <c r="BC8" s="29">
        <f t="shared" si="30"/>
        <v>0</v>
      </c>
      <c r="BD8" s="29">
        <f t="shared" si="30"/>
        <v>0</v>
      </c>
      <c r="BE8" s="14"/>
      <c r="BF8" s="29">
        <f t="shared" ref="BF8:BN8" si="31">IF(BF5&lt;0.99,BF5,0)</f>
        <v>0</v>
      </c>
      <c r="BG8" s="29">
        <f t="shared" si="31"/>
        <v>0</v>
      </c>
      <c r="BH8" s="29">
        <f t="shared" si="31"/>
        <v>0</v>
      </c>
      <c r="BI8" s="29">
        <f t="shared" si="31"/>
        <v>0</v>
      </c>
      <c r="BJ8" s="29">
        <f t="shared" si="31"/>
        <v>0</v>
      </c>
      <c r="BK8" s="29">
        <f t="shared" si="31"/>
        <v>0</v>
      </c>
      <c r="BL8" s="29">
        <f t="shared" si="31"/>
        <v>0</v>
      </c>
      <c r="BM8" s="29">
        <f t="shared" si="31"/>
        <v>0</v>
      </c>
      <c r="BN8" s="29">
        <f t="shared" si="31"/>
        <v>0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J8" s="89" t="s">
        <v>22</v>
      </c>
      <c r="CK8" s="90"/>
      <c r="CL8" s="90"/>
      <c r="CM8" s="90"/>
      <c r="CN8" s="91"/>
      <c r="CP8" s="95" t="s">
        <v>10</v>
      </c>
      <c r="CQ8" s="96"/>
      <c r="CR8" s="96"/>
      <c r="CS8" s="96"/>
      <c r="CT8" s="96"/>
      <c r="CU8" s="96"/>
      <c r="CV8" s="96"/>
      <c r="CW8" s="96"/>
      <c r="CX8" s="97"/>
    </row>
    <row r="9" spans="1:103" ht="14.4" thickBot="1" x14ac:dyDescent="0.3">
      <c r="A9" s="44" t="s">
        <v>34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3">
        <f t="shared" si="32"/>
        <v>0</v>
      </c>
      <c r="K9" s="54">
        <f>SUM(B9:J9)</f>
        <v>0</v>
      </c>
      <c r="L9" s="55">
        <f t="shared" ref="L9:T9" si="33">BZ11</f>
        <v>0</v>
      </c>
      <c r="M9" s="56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7">
        <f>SUM(L9:T9)</f>
        <v>0</v>
      </c>
      <c r="V9" s="57">
        <f>IF(K9+U9&lt;=0,99,K9+U9)</f>
        <v>99</v>
      </c>
      <c r="W9" s="36"/>
      <c r="X9" s="36"/>
      <c r="Y9" s="36"/>
      <c r="AA9" s="58">
        <f t="shared" ref="AA9:AI9" si="34">-IF(AA7=1,1,AA8)</f>
        <v>-1</v>
      </c>
      <c r="AB9" s="58">
        <f t="shared" si="34"/>
        <v>-1</v>
      </c>
      <c r="AC9" s="58">
        <f t="shared" si="34"/>
        <v>-1</v>
      </c>
      <c r="AD9" s="58">
        <f t="shared" si="34"/>
        <v>-1</v>
      </c>
      <c r="AE9" s="58">
        <f t="shared" si="34"/>
        <v>0</v>
      </c>
      <c r="AF9" s="58">
        <f t="shared" si="34"/>
        <v>-1</v>
      </c>
      <c r="AG9" s="58">
        <f t="shared" si="34"/>
        <v>-1</v>
      </c>
      <c r="AH9" s="58">
        <f t="shared" si="34"/>
        <v>-1</v>
      </c>
      <c r="AI9" s="58">
        <f t="shared" si="34"/>
        <v>0</v>
      </c>
      <c r="AJ9" s="14"/>
      <c r="AK9" s="58">
        <f t="shared" ref="AK9:AS9" si="35">-IF(AK7=1,1,AK8)</f>
        <v>-0.5</v>
      </c>
      <c r="AL9" s="58">
        <f t="shared" si="35"/>
        <v>-1</v>
      </c>
      <c r="AM9" s="58">
        <f t="shared" si="35"/>
        <v>-1</v>
      </c>
      <c r="AN9" s="58">
        <f t="shared" si="35"/>
        <v>-1</v>
      </c>
      <c r="AO9" s="58">
        <f t="shared" si="35"/>
        <v>0</v>
      </c>
      <c r="AP9" s="58">
        <f t="shared" si="35"/>
        <v>-1</v>
      </c>
      <c r="AQ9" s="58">
        <f t="shared" si="35"/>
        <v>-1</v>
      </c>
      <c r="AR9" s="58">
        <f t="shared" si="35"/>
        <v>-1</v>
      </c>
      <c r="AS9" s="58">
        <f t="shared" si="35"/>
        <v>0</v>
      </c>
      <c r="AT9" s="59">
        <f>SUM(AA9:AS9)</f>
        <v>-13.5</v>
      </c>
      <c r="AU9" s="35"/>
      <c r="BE9" s="60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1">
        <v>2</v>
      </c>
      <c r="CK9" s="61">
        <v>1.5</v>
      </c>
      <c r="CL9" s="61">
        <v>1</v>
      </c>
      <c r="CM9" s="61">
        <v>0.5</v>
      </c>
      <c r="CN9" s="52" t="s">
        <v>7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2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3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3">
        <f>SUM(L10:T10)</f>
        <v>0</v>
      </c>
      <c r="V10" s="64">
        <f>SUM(K10+U10)</f>
        <v>0</v>
      </c>
      <c r="W10" s="64">
        <f>E1</f>
        <v>-18</v>
      </c>
      <c r="X10" s="64">
        <f>IF(V10&gt;30,V10+W10,0)</f>
        <v>0</v>
      </c>
      <c r="Y10" s="65">
        <v>0</v>
      </c>
      <c r="AA10" s="66">
        <f t="shared" ref="AA10:AI10" si="39">AV10</f>
        <v>0</v>
      </c>
      <c r="AB10" s="66">
        <f t="shared" si="39"/>
        <v>0</v>
      </c>
      <c r="AC10" s="66">
        <f t="shared" si="39"/>
        <v>0</v>
      </c>
      <c r="AD10" s="66">
        <f t="shared" si="39"/>
        <v>0</v>
      </c>
      <c r="AE10" s="66">
        <f t="shared" si="39"/>
        <v>0</v>
      </c>
      <c r="AF10" s="66">
        <f t="shared" si="39"/>
        <v>0</v>
      </c>
      <c r="AG10" s="66">
        <f t="shared" si="39"/>
        <v>0</v>
      </c>
      <c r="AH10" s="66">
        <f t="shared" si="39"/>
        <v>0</v>
      </c>
      <c r="AI10" s="66">
        <f t="shared" si="39"/>
        <v>0</v>
      </c>
      <c r="AJ10" s="14"/>
      <c r="AK10" s="66">
        <f t="shared" ref="AK10:AS10" si="40">BF10</f>
        <v>0</v>
      </c>
      <c r="AL10" s="66">
        <f t="shared" si="40"/>
        <v>0</v>
      </c>
      <c r="AM10" s="66">
        <f t="shared" si="40"/>
        <v>0</v>
      </c>
      <c r="AN10" s="66">
        <f t="shared" si="40"/>
        <v>0</v>
      </c>
      <c r="AO10" s="66">
        <f t="shared" si="40"/>
        <v>0</v>
      </c>
      <c r="AP10" s="66">
        <f t="shared" si="40"/>
        <v>0</v>
      </c>
      <c r="AQ10" s="66">
        <f t="shared" si="40"/>
        <v>0</v>
      </c>
      <c r="AR10" s="66">
        <f t="shared" si="40"/>
        <v>0</v>
      </c>
      <c r="AS10" s="66">
        <f t="shared" si="40"/>
        <v>0</v>
      </c>
      <c r="AT10" s="59">
        <f>SUM(AA10:AS10)</f>
        <v>0</v>
      </c>
      <c r="AU10" s="35"/>
      <c r="AV10" s="67">
        <f t="shared" ref="AV10:BD10" si="41">IF(AV7=1,1,AV8)</f>
        <v>0</v>
      </c>
      <c r="AW10" s="67">
        <f t="shared" si="41"/>
        <v>0</v>
      </c>
      <c r="AX10" s="67">
        <f t="shared" si="41"/>
        <v>0</v>
      </c>
      <c r="AY10" s="67">
        <f t="shared" si="41"/>
        <v>0</v>
      </c>
      <c r="AZ10" s="67">
        <f t="shared" si="41"/>
        <v>0</v>
      </c>
      <c r="BA10" s="67">
        <f t="shared" si="41"/>
        <v>0</v>
      </c>
      <c r="BB10" s="67">
        <f t="shared" si="41"/>
        <v>0</v>
      </c>
      <c r="BC10" s="67">
        <f t="shared" si="41"/>
        <v>0</v>
      </c>
      <c r="BD10" s="67">
        <f t="shared" si="41"/>
        <v>0</v>
      </c>
      <c r="BE10" s="14"/>
      <c r="BF10" s="68">
        <f t="shared" ref="BF10:BN10" si="42">IF(BF7=1,1,BF8)</f>
        <v>0</v>
      </c>
      <c r="BG10" s="68">
        <f t="shared" si="42"/>
        <v>0</v>
      </c>
      <c r="BH10" s="68">
        <f t="shared" si="42"/>
        <v>0</v>
      </c>
      <c r="BI10" s="68">
        <f t="shared" si="42"/>
        <v>0</v>
      </c>
      <c r="BJ10" s="68">
        <f t="shared" si="42"/>
        <v>0</v>
      </c>
      <c r="BK10" s="68">
        <f t="shared" si="42"/>
        <v>0</v>
      </c>
      <c r="BL10" s="68">
        <f t="shared" si="42"/>
        <v>0</v>
      </c>
      <c r="BM10" s="68">
        <f t="shared" si="42"/>
        <v>0</v>
      </c>
      <c r="BN10" s="68">
        <f t="shared" si="42"/>
        <v>0</v>
      </c>
      <c r="BO10" s="69">
        <f>SUM(AV10:BN10)</f>
        <v>0</v>
      </c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70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1">
        <f>SUM(CJ10:CM10)</f>
        <v>0</v>
      </c>
      <c r="CP10" s="71">
        <f t="shared" ref="CP10:CX10" si="43">MIN(CP11:CP14)</f>
        <v>0</v>
      </c>
      <c r="CQ10" s="71">
        <f t="shared" si="43"/>
        <v>0</v>
      </c>
      <c r="CR10" s="71">
        <f t="shared" si="43"/>
        <v>0</v>
      </c>
      <c r="CS10" s="71">
        <f t="shared" si="43"/>
        <v>0</v>
      </c>
      <c r="CT10" s="71">
        <f t="shared" si="43"/>
        <v>0</v>
      </c>
      <c r="CU10" s="71">
        <f t="shared" si="43"/>
        <v>0</v>
      </c>
      <c r="CV10" s="71">
        <f t="shared" si="43"/>
        <v>0</v>
      </c>
      <c r="CW10" s="71">
        <f t="shared" si="43"/>
        <v>0</v>
      </c>
      <c r="CX10" s="71">
        <f t="shared" si="43"/>
        <v>0</v>
      </c>
      <c r="CY10" s="72"/>
    </row>
    <row r="11" spans="1:103" ht="15" thickTop="1" thickBot="1" x14ac:dyDescent="0.3">
      <c r="A11" s="23" t="s">
        <v>35</v>
      </c>
      <c r="B11" s="4">
        <f>B10+$AA$12</f>
        <v>-1</v>
      </c>
      <c r="C11" s="4">
        <f>C10+$AB$12</f>
        <v>-1</v>
      </c>
      <c r="D11" s="4">
        <f>D10+$AC$12</f>
        <v>-1</v>
      </c>
      <c r="E11" s="4">
        <f>E10+$AD$12</f>
        <v>-1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29"/>
      <c r="L11" s="4">
        <f>L10+$AK$12</f>
        <v>-0.5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-1</v>
      </c>
      <c r="T11" s="4">
        <f>T10+$AS$12</f>
        <v>0</v>
      </c>
      <c r="U11" s="61"/>
      <c r="V11" s="15"/>
      <c r="W11" s="13"/>
      <c r="X11" s="13"/>
      <c r="Y11" s="5"/>
      <c r="AA11" s="73">
        <f t="shared" ref="AA11:AI11" si="44">IF(AA9&lt;0,AA9,AA10)</f>
        <v>-1</v>
      </c>
      <c r="AB11" s="73">
        <f t="shared" si="44"/>
        <v>-1</v>
      </c>
      <c r="AC11" s="73">
        <f t="shared" si="44"/>
        <v>-1</v>
      </c>
      <c r="AD11" s="73">
        <f t="shared" si="44"/>
        <v>-1</v>
      </c>
      <c r="AE11" s="73">
        <f t="shared" si="44"/>
        <v>0</v>
      </c>
      <c r="AF11" s="73">
        <f t="shared" si="44"/>
        <v>-1</v>
      </c>
      <c r="AG11" s="73">
        <f t="shared" si="44"/>
        <v>-1</v>
      </c>
      <c r="AH11" s="73">
        <f t="shared" si="44"/>
        <v>-1</v>
      </c>
      <c r="AI11" s="73">
        <f t="shared" si="44"/>
        <v>0</v>
      </c>
      <c r="AJ11" s="14"/>
      <c r="AK11" s="73">
        <f t="shared" ref="AK11:AS11" si="45">IF(AK9&lt;0,AK9,AK10)</f>
        <v>-0.5</v>
      </c>
      <c r="AL11" s="73">
        <f t="shared" si="45"/>
        <v>-1</v>
      </c>
      <c r="AM11" s="73">
        <f t="shared" si="45"/>
        <v>-1</v>
      </c>
      <c r="AN11" s="73">
        <f t="shared" si="45"/>
        <v>-1</v>
      </c>
      <c r="AO11" s="73">
        <f t="shared" si="45"/>
        <v>0</v>
      </c>
      <c r="AP11" s="73">
        <f t="shared" si="45"/>
        <v>-1</v>
      </c>
      <c r="AQ11" s="73">
        <f t="shared" si="45"/>
        <v>-1</v>
      </c>
      <c r="AR11" s="73">
        <f t="shared" si="45"/>
        <v>-1</v>
      </c>
      <c r="AS11" s="73">
        <f t="shared" si="45"/>
        <v>0</v>
      </c>
      <c r="AT11" s="74">
        <f>SUM(AA11:AS11)</f>
        <v>-13.5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0"/>
      <c r="CJ11" s="75">
        <f>SUM(CJ12:CJ14)</f>
        <v>0</v>
      </c>
      <c r="CK11" s="75">
        <f>SUM(CK12:CK14)</f>
        <v>0</v>
      </c>
      <c r="CL11" s="75">
        <f>SUM(CL12:CL14)</f>
        <v>0</v>
      </c>
      <c r="CM11" s="75">
        <f>SUM(CM12:CM14)</f>
        <v>0</v>
      </c>
      <c r="CN11" s="65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8" customFormat="1" ht="14.4" thickTop="1" x14ac:dyDescent="0.25">
      <c r="A12" s="23" t="s">
        <v>36</v>
      </c>
      <c r="B12" s="76"/>
      <c r="C12" s="76"/>
      <c r="D12" s="76"/>
      <c r="E12" s="76"/>
      <c r="F12" s="76"/>
      <c r="G12" s="76"/>
      <c r="H12" s="76"/>
      <c r="I12" s="76"/>
      <c r="J12" s="76"/>
      <c r="K12" s="13" t="s">
        <v>37</v>
      </c>
      <c r="L12" s="76"/>
      <c r="M12" s="76"/>
      <c r="N12" s="76"/>
      <c r="O12" s="76"/>
      <c r="P12" s="76"/>
      <c r="Q12" s="76"/>
      <c r="R12" s="76"/>
      <c r="S12" s="76"/>
      <c r="T12" s="76"/>
      <c r="U12" s="77" t="s">
        <v>38</v>
      </c>
      <c r="V12" s="24" t="s">
        <v>39</v>
      </c>
      <c r="W12" s="24" t="s">
        <v>40</v>
      </c>
      <c r="X12" s="24" t="s">
        <v>41</v>
      </c>
      <c r="Y12" s="78" t="s">
        <v>42</v>
      </c>
      <c r="AA12" s="29">
        <v>-1</v>
      </c>
      <c r="AB12" s="29">
        <v>-1</v>
      </c>
      <c r="AC12" s="29">
        <v>-1</v>
      </c>
      <c r="AD12" s="29">
        <v>-1</v>
      </c>
      <c r="AE12" s="29">
        <v>0</v>
      </c>
      <c r="AF12" s="29">
        <v>-1</v>
      </c>
      <c r="AG12" s="29">
        <v>-1</v>
      </c>
      <c r="AH12" s="29">
        <v>-1</v>
      </c>
      <c r="AI12" s="29">
        <v>0</v>
      </c>
      <c r="AJ12" s="79"/>
      <c r="AK12" s="29">
        <v>-0.5</v>
      </c>
      <c r="AL12" s="29">
        <v>-1</v>
      </c>
      <c r="AM12" s="29">
        <v>-1</v>
      </c>
      <c r="AN12" s="29">
        <v>-1</v>
      </c>
      <c r="AO12" s="29">
        <v>0</v>
      </c>
      <c r="AP12" s="29">
        <v>-1</v>
      </c>
      <c r="AQ12" s="29">
        <v>-1</v>
      </c>
      <c r="AR12" s="29">
        <v>-1</v>
      </c>
      <c r="AS12" s="29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0"/>
      <c r="CK12" s="80"/>
      <c r="CL12" s="80"/>
      <c r="CM12" s="80"/>
      <c r="CN12" s="80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8" customFormat="1" x14ac:dyDescent="0.25">
      <c r="A13" s="81">
        <f>[2]Blad1!$A$11</f>
        <v>45292</v>
      </c>
      <c r="B13" s="76"/>
      <c r="C13" s="76"/>
      <c r="D13" s="76"/>
      <c r="E13" s="76"/>
      <c r="F13" s="76"/>
      <c r="G13" s="76"/>
      <c r="H13" s="76"/>
      <c r="I13" s="76"/>
      <c r="J13" s="76"/>
      <c r="K13" s="82"/>
      <c r="L13" s="76"/>
      <c r="M13" s="76"/>
      <c r="N13" s="76"/>
      <c r="O13" s="76"/>
      <c r="P13" s="76"/>
      <c r="Q13" s="76"/>
      <c r="R13" s="76"/>
      <c r="S13" s="76"/>
      <c r="T13" s="76"/>
      <c r="U13" s="82"/>
      <c r="V13" s="76"/>
      <c r="W13" s="24"/>
      <c r="X13" s="24">
        <v>99</v>
      </c>
      <c r="Y13" s="78">
        <v>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2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117" stopIfTrue="1" operator="lessThan">
      <formula>B$3</formula>
    </cfRule>
  </conditionalFormatting>
  <conditionalFormatting sqref="E1">
    <cfRule type="cellIs" dxfId="0" priority="11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4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Registreringssida</dc:subject>
  <dc:creator>Per-Sune Forsberg</dc:creator>
  <cp:keywords/>
  <dc:description/>
  <cp:lastModifiedBy>Per-Sune Forsberg</cp:lastModifiedBy>
  <cp:revision/>
  <dcterms:created xsi:type="dcterms:W3CDTF">1998-11-18T13:43:32Z</dcterms:created>
  <dcterms:modified xsi:type="dcterms:W3CDTF">2024-02-27T16:24:22Z</dcterms:modified>
  <cp:category/>
  <cp:contentStatus/>
</cp:coreProperties>
</file>